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<sst xmlns="http://schemas.openxmlformats.org/spreadsheetml/2006/main" count="125" uniqueCount="61">
  <si>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</si>
  <si>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</si>
  <si>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</si>
  <si>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</si>
  <si>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</si>
  <si>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</si>
  <si>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</si>
  <si>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</si>
  <si>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</si>
  <si>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</si>
  <si>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</si>
  <si>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</si>
  <si>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</si>
  <si>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</si>
  <si>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</si>
  <si>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</si>
  <si>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</si>
  <si>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</si>
  <si>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</si>
  <si>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</si>
  <si>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</si>
  <si>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</si>
  <si>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</si>
  <si>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</si>
  <si>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</si>
  <si>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</si>
  <si>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</si>
  <si>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</si>
  <si>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</si>
  <si>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</si>
  <si>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</si>
  <si>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</si>
  <si>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</si>
  <si>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</si>
  <si>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</si>
  <si>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</si>
  <si>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</si>
  <si>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</si>
  <si>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</si>
  <si>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</si>
  <si>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</si>
  <si>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</si>
  <si>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</si>
  <si>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</si>
  <si>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</si>
  <si>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</si>
  <si>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</si>
  <si>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</si>
  <si>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</si>
  <si>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</si>
  <si>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</si>
  <si>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</si>
  <si>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</si>
  <si>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</si>
  <si>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</si>
  <si>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r>
      <t>Name of Work:</t>
    </r>
    <r>
      <rPr>
        <b/>
        <sz val="11"/>
        <color indexed="60"/>
        <rFont val="Arial"/>
        <family val="2"/>
      </rPr>
      <t xml:space="preserve"> SPARE PARTS </t>
    </r>
  </si>
  <si>
    <t xml:space="preserve">SPARE PARTS </t>
  </si>
  <si>
    <t>FREIGHT CHARGES</t>
  </si>
  <si>
    <t>DEUTERIUM LAMP ASSEMBLY FOR365, N4101036</t>
  </si>
  <si>
    <t>TUNGSTEN LAMP ASSEMBLY FOR 365, N4101037</t>
  </si>
  <si>
    <t>Contract No:  PUR/4/22-23/12975/CSD/OPS/PO</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</si>
</sst>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75" fillId="0" borderId="11" xfId="0" applyFont="1" applyFill="1" applyBorder="1" applyAlignment="1">
      <alignment vertical="center"/>
    </xf>
    <xf numFmtId="0" fontId="2" fillId="0" borderId="20"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M16" sqref="M16"/>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60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5"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2">
        <v>1</v>
      </c>
      <c r="B13" s="33" t="s">
        <v>56</v>
      </c>
      <c r="C13" s="34"/>
      <c r="D13" s="35"/>
      <c r="E13" s="15"/>
      <c r="F13" s="35"/>
      <c r="G13" s="16"/>
      <c r="H13" s="16"/>
      <c r="I13" s="36"/>
      <c r="J13" s="17"/>
      <c r="K13" s="18"/>
      <c r="L13" s="18"/>
      <c r="M13" s="19"/>
      <c r="N13" s="20"/>
      <c r="O13" s="6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32.25" customHeight="1">
      <c r="A14" s="57">
        <v>1.01</v>
      </c>
      <c r="B14" s="58" t="s">
        <v>57</v>
      </c>
      <c r="C14" s="69" t="s">
        <v>25</v>
      </c>
      <c r="D14" s="59">
        <v>1</v>
      </c>
      <c r="E14" s="60" t="s">
        <v>51</v>
      </c>
      <c r="F14" s="59">
        <v>0</v>
      </c>
      <c r="G14" s="61"/>
      <c r="H14" s="62"/>
      <c r="I14" s="63" t="s">
        <v>28</v>
      </c>
      <c r="J14" s="64">
        <f>IF(I14="Less(-)",-1,1)</f>
        <v>1</v>
      </c>
      <c r="K14" s="65" t="s">
        <v>36</v>
      </c>
      <c r="L14" s="65" t="s">
        <v>6</v>
      </c>
      <c r="M14" s="78"/>
      <c r="N14" s="68"/>
      <c r="O14" s="68"/>
      <c r="P14" s="79"/>
      <c r="Q14" s="79"/>
      <c r="R14" s="79"/>
      <c r="S14" s="66"/>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80">
        <f>total_amount_ba($B$2,$D$2,D14,F14,J14,K14,M14)*D14</f>
        <v>0</v>
      </c>
      <c r="BB14" s="81">
        <f>BA14+SUM(N14:AZ14)</f>
        <v>0</v>
      </c>
      <c r="BC14" s="58" t="str">
        <f>SpellNumber(L14,BB14)</f>
        <v>INR Zero Only</v>
      </c>
      <c r="IE14" s="10">
        <v>1.01</v>
      </c>
      <c r="IF14" s="10" t="s">
        <v>29</v>
      </c>
      <c r="IG14" s="10" t="s">
        <v>25</v>
      </c>
      <c r="IH14" s="10">
        <v>123.223</v>
      </c>
      <c r="II14" s="10" t="s">
        <v>27</v>
      </c>
    </row>
    <row r="15" spans="1:243" s="9" customFormat="1" ht="32.25" customHeight="1">
      <c r="A15" s="57">
        <v>1.02</v>
      </c>
      <c r="B15" s="58" t="s">
        <v>58</v>
      </c>
      <c r="C15" s="69" t="s">
        <v>53</v>
      </c>
      <c r="D15" s="59">
        <v>1</v>
      </c>
      <c r="E15" s="60" t="s">
        <v>51</v>
      </c>
      <c r="F15" s="59">
        <v>0</v>
      </c>
      <c r="G15" s="61"/>
      <c r="H15" s="62"/>
      <c r="I15" s="63" t="s">
        <v>28</v>
      </c>
      <c r="J15" s="64">
        <f>IF(I15="Less(-)",-1,1)</f>
        <v>1</v>
      </c>
      <c r="K15" s="65" t="s">
        <v>36</v>
      </c>
      <c r="L15" s="65" t="s">
        <v>6</v>
      </c>
      <c r="M15" s="78"/>
      <c r="N15" s="68"/>
      <c r="O15" s="68"/>
      <c r="P15" s="79"/>
      <c r="Q15" s="79"/>
      <c r="R15" s="79"/>
      <c r="S15" s="66"/>
      <c r="T15" s="66"/>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80">
        <f>total_amount_ba($B$2,$D$2,D15,F15,J15,K15,M15)*D15</f>
        <v>0</v>
      </c>
      <c r="BB15" s="81">
        <f>BA15+SUM(N15:AZ15)</f>
        <v>0</v>
      </c>
      <c r="BC15" s="58" t="str">
        <f>SpellNumber(L15,BB15)</f>
        <v>INR Zero Only</v>
      </c>
      <c r="IE15" s="10">
        <v>1.01</v>
      </c>
      <c r="IF15" s="10" t="s">
        <v>29</v>
      </c>
      <c r="IG15" s="10" t="s">
        <v>25</v>
      </c>
      <c r="IH15" s="10">
        <v>123.223</v>
      </c>
      <c r="II15" s="10" t="s">
        <v>27</v>
      </c>
    </row>
    <row r="16" spans="1:243" s="23" customFormat="1" ht="21.75" customHeight="1">
      <c r="A16" s="57">
        <v>1.03</v>
      </c>
      <c r="B16" s="83" t="s">
        <v>59</v>
      </c>
      <c r="C16" s="69" t="s">
        <v>54</v>
      </c>
      <c r="D16" s="59">
        <v>1</v>
      </c>
      <c r="E16" s="60" t="s">
        <v>51</v>
      </c>
      <c r="F16" s="59">
        <v>0</v>
      </c>
      <c r="G16" s="61"/>
      <c r="H16" s="62"/>
      <c r="I16" s="63" t="s">
        <v>28</v>
      </c>
      <c r="J16" s="64">
        <f>IF(I16="Less(-)",-1,1)</f>
        <v>1</v>
      </c>
      <c r="K16" s="65" t="s">
        <v>36</v>
      </c>
      <c r="L16" s="65" t="s">
        <v>6</v>
      </c>
      <c r="M16" s="78"/>
      <c r="N16" s="68"/>
      <c r="O16" s="68"/>
      <c r="P16" s="79"/>
      <c r="Q16" s="79"/>
      <c r="R16" s="79"/>
      <c r="S16" s="66"/>
      <c r="T16" s="66"/>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80">
        <f>total_amount_ba($B$2,$D$2,D16,F16,J16,K16,M16)*D16</f>
        <v>0</v>
      </c>
      <c r="BB16" s="81">
        <f>BA16+SUM(N16:AZ16)</f>
        <v>0</v>
      </c>
      <c r="BC16" s="58" t="str">
        <f>SpellNumber(L16,BB16)</f>
        <v>INR Zero Only</v>
      </c>
      <c r="IE16" s="24"/>
      <c r="IF16" s="24"/>
      <c r="IG16" s="24"/>
      <c r="IH16" s="24"/>
      <c r="II16" s="24"/>
    </row>
    <row r="17" spans="1:243" s="23" customFormat="1" ht="36" customHeight="1">
      <c r="A17" s="70" t="s">
        <v>32</v>
      </c>
      <c r="B17" s="84"/>
      <c r="C17" s="71"/>
      <c r="D17" s="72"/>
      <c r="E17" s="72"/>
      <c r="F17" s="72"/>
      <c r="G17" s="72"/>
      <c r="H17" s="73"/>
      <c r="I17" s="73"/>
      <c r="J17" s="73"/>
      <c r="K17" s="73"/>
      <c r="L17" s="74"/>
      <c r="P17" s="75"/>
      <c r="Q17" s="75"/>
      <c r="R17" s="75"/>
      <c r="BA17" s="76">
        <f>SUM(BA13:BA16)</f>
        <v>0</v>
      </c>
      <c r="BB17" s="76">
        <f>SUM(BB13:BB16)</f>
        <v>0</v>
      </c>
      <c r="BC17" s="77" t="str">
        <f>SpellNumber($E$2,BB17)</f>
        <v>INR Zero Only</v>
      </c>
      <c r="IE17" s="24">
        <v>4</v>
      </c>
      <c r="IF17" s="24" t="s">
        <v>30</v>
      </c>
      <c r="IG17" s="24" t="s">
        <v>31</v>
      </c>
      <c r="IH17" s="24">
        <v>10</v>
      </c>
      <c r="II17" s="24" t="s">
        <v>27</v>
      </c>
    </row>
    <row r="18" spans="1:243" s="27" customFormat="1" ht="54.75" customHeight="1" hidden="1">
      <c r="A18" s="40" t="s">
        <v>38</v>
      </c>
      <c r="B18" s="39"/>
      <c r="C18" s="25"/>
      <c r="D18" s="41"/>
      <c r="E18" s="42" t="s">
        <v>33</v>
      </c>
      <c r="F18" s="55"/>
      <c r="G18" s="43"/>
      <c r="H18" s="26"/>
      <c r="I18" s="26"/>
      <c r="J18" s="26"/>
      <c r="K18" s="44"/>
      <c r="L18" s="45"/>
      <c r="M18" s="46" t="s">
        <v>34</v>
      </c>
      <c r="O18" s="23"/>
      <c r="P18" s="23"/>
      <c r="Q18" s="23"/>
      <c r="R18" s="23"/>
      <c r="S18" s="23"/>
      <c r="BA18" s="56">
        <f>IF(ISBLANK(F18),0,IF(E18="Excess (+)",ROUND(BA17+(BA17*F18),2),IF(E18="Less (-)",ROUND(BA17+(BA17*F18*(-1)),2),0)))</f>
        <v>0</v>
      </c>
      <c r="BB18" s="47">
        <f>ROUND(BA18,0)</f>
        <v>0</v>
      </c>
      <c r="BC18" s="48" t="str">
        <f>SpellNumber(L18,BB18)</f>
        <v> Zero Only</v>
      </c>
      <c r="IE18" s="28"/>
      <c r="IF18" s="28"/>
      <c r="IG18" s="28"/>
      <c r="IH18" s="28"/>
      <c r="II18" s="28"/>
    </row>
    <row r="19" spans="1:243" s="27" customFormat="1" ht="43.5" customHeight="1">
      <c r="A19" s="39" t="s">
        <v>37</v>
      </c>
      <c r="B19" s="12"/>
      <c r="C19" s="88" t="str">
        <f>SpellNumber($E$2,BB17)</f>
        <v>INR Zero Only</v>
      </c>
      <c r="D19" s="89"/>
      <c r="E19" s="90"/>
      <c r="F19" s="90"/>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91"/>
      <c r="IE19" s="28"/>
      <c r="IF19" s="28"/>
      <c r="IG19" s="28"/>
      <c r="IH19" s="28"/>
      <c r="II19" s="28"/>
    </row>
    <row r="20" spans="2:243" s="12" customFormat="1" ht="15">
      <c r="B20" s="29"/>
      <c r="C20" s="29"/>
      <c r="D20" s="29"/>
      <c r="E20" s="29"/>
      <c r="F20" s="29"/>
      <c r="G20" s="29"/>
      <c r="H20" s="29"/>
      <c r="I20" s="29"/>
      <c r="J20" s="29"/>
      <c r="K20" s="29"/>
      <c r="L20" s="29"/>
      <c r="M20" s="29"/>
      <c r="O20" s="29"/>
      <c r="BA20" s="29"/>
      <c r="BC20" s="29"/>
      <c r="IE20" s="13"/>
      <c r="IF20" s="13"/>
      <c r="IG20" s="13"/>
      <c r="IH20" s="13"/>
      <c r="II20" s="13"/>
    </row>
    <row r="21" ht="15"/>
    <row r="22" ht="15"/>
    <row r="23" ht="15"/>
    <row r="24" ht="15"/>
  </sheetData>
  <sheetProtection password="E491" sheet="1" objects="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7 L16">
      <formula1>"INR"</formula1>
    </dataValidation>
    <dataValidation type="decimal" allowBlank="1" showInputMessage="1" showErrorMessage="1" errorTitle="Invalid Entry" error="Only Numeric Values are allowed. " sqref="A13:A16">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2022-11-15T05:35:41Z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